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alculator" state="visible" r:id="rId4"/>
    <sheet sheetId="2" name="CAC by channel" state="visible" r:id="rId5"/>
    <sheet sheetId="3" name="Scenarios" state="visible" r:id="rId6"/>
    <sheet sheetId="4" name="How to use" state="visible" r:id="rId7"/>
  </sheets>
  <calcPr calcId="171027" fullCalcOnLoad="1"/>
</workbook>
</file>

<file path=xl/sharedStrings.xml><?xml version="1.0" encoding="utf-8"?>
<sst xmlns="http://schemas.openxmlformats.org/spreadsheetml/2006/main" count="79" uniqueCount="73">
  <si>
    <t>CAC and LTV calculator</t>
  </si>
  <si>
    <t>How much you can pay per customer without breaking your margin. Use the average of the last three months.</t>
  </si>
  <si>
    <t>FILL IN (MONTHLY FIGURES)</t>
  </si>
  <si>
    <r>
      <rPr>
        <color rgb="FFE63901"/>
        <sz val="9"/>
        <rFont val="Arial"/>
      </rPr>
      <t xml:space="preserve">■ </t>
    </r>
    <r>
      <rPr>
        <color rgb="FF71717A"/>
        <sz val="9"/>
        <rFont val="Arial"/>
      </rPr>
      <t xml:space="preserve">Fill in the orange cells      </t>
    </r>
    <r>
      <rPr>
        <color rgb="FFC4C4CC"/>
        <sz val="9"/>
        <rFont val="Arial"/>
      </rPr>
      <t xml:space="preserve">■ </t>
    </r>
    <r>
      <rPr>
        <color rgb="FF71717A"/>
        <sz val="9"/>
        <rFont val="Arial"/>
      </rPr>
      <t>Gray cells calculate on their own</t>
    </r>
  </si>
  <si>
    <t>Media spend</t>
  </si>
  <si>
    <t>Everything paid to ad platforms during the month</t>
  </si>
  <si>
    <t>Tools and agency</t>
  </si>
  <si>
    <t>CRM, automation, tools, agency, freelancers</t>
  </si>
  <si>
    <t>Marketing and sales team (salaries and commissions)</t>
  </si>
  <si>
    <t>Include payroll taxes and commissions</t>
  </si>
  <si>
    <t>Other acquisition costs (events, giveaways, travel)</t>
  </si>
  <si>
    <t/>
  </si>
  <si>
    <t>New customers per month</t>
  </si>
  <si>
    <t>Only customers who bought for the first time</t>
  </si>
  <si>
    <t>Average monthly revenue per customer</t>
  </si>
  <si>
    <t>What the customer actually pays</t>
  </si>
  <si>
    <t>Contribution margin</t>
  </si>
  <si>
    <t>What's left after delivery costs and sales taxes</t>
  </si>
  <si>
    <t>Average time as a customer (months)</t>
  </si>
  <si>
    <t>Know your monthly churn rate? Time ≈ 100 ÷ churn (%)</t>
  </si>
  <si>
    <t>The LTV:CAC ratio you want to keep</t>
  </si>
  <si>
    <t>Common market benchmark: 3x</t>
  </si>
  <si>
    <t>RESULTS</t>
  </si>
  <si>
    <t>Total acquisition costs</t>
  </si>
  <si>
    <t>Total CAC</t>
  </si>
  <si>
    <t>Media-only CAC</t>
  </si>
  <si>
    <t>Monthly margin per customer</t>
  </si>
  <si>
    <t>LTV (lifetime margin)</t>
  </si>
  <si>
    <t>LTV:CAC ratio</t>
  </si>
  <si>
    <t>CAC payback (months)</t>
  </si>
  <si>
    <t>Maximum CAC for your target</t>
  </si>
  <si>
    <t>Diagnosis</t>
  </si>
  <si>
    <t>Free resource from Manáry · manary.co</t>
  </si>
  <si>
    <t>CAC by channel</t>
  </si>
  <si>
    <t>Compare each channel's media cost per customer with the ceiling your margin can handle (it comes from the Calculator tab).</t>
  </si>
  <si>
    <t>SPEND AND CUSTOMERS BY CHANNEL</t>
  </si>
  <si>
    <t>Channel</t>
  </si>
  <si>
    <t>New customers</t>
  </si>
  <si>
    <t>Media CAC</t>
  </si>
  <si>
    <t>Media CAC ceiling</t>
  </si>
  <si>
    <t>Status</t>
  </si>
  <si>
    <t>Google Ads</t>
  </si>
  <si>
    <t>Meta Ads</t>
  </si>
  <si>
    <t>LinkedIn Ads</t>
  </si>
  <si>
    <t>SEO and content</t>
  </si>
  <si>
    <t>Referrals and partnerships</t>
  </si>
  <si>
    <t>Email and WhatsApp</t>
  </si>
  <si>
    <t>Other channel</t>
  </si>
  <si>
    <t>Total</t>
  </si>
  <si>
    <t>The media ceiling is the share of the maximum CAC that goes to media, in the same proportion media has in your total costs. With long sales cycles, compare one quarter's spend with the following quarter's customers.</t>
  </si>
  <si>
    <t>Scenarios</t>
  </si>
  <si>
    <t>What happens to your LTV:CAC ratio if you improve one lever at a time (figures from the Calculator tab).</t>
  </si>
  <si>
    <t>Scenario</t>
  </si>
  <si>
    <t>CAC</t>
  </si>
  <si>
    <t>LTV</t>
  </si>
  <si>
    <t>LTV:CAC</t>
  </si>
  <si>
    <t>Maximum CAC</t>
  </si>
  <si>
    <t>Today</t>
  </si>
  <si>
    <t>Conversion 20% higher (same cost, more customers)</t>
  </si>
  <si>
    <t>Revenue per customer 10% higher</t>
  </si>
  <si>
    <t>Customer stays 3 months longer</t>
  </si>
  <si>
    <t>CAC 15% lower (optimized channels)</t>
  </si>
  <si>
    <t>Margin 5 percentage points higher</t>
  </si>
  <si>
    <t>How to use this spreadsheet</t>
  </si>
  <si>
    <t>Full guide: manary.co/en/ebooks/cac-and-ltv-calculator</t>
  </si>
  <si>
    <r>
      <rPr>
        <b/>
        <color rgb="FFE63901"/>
        <sz val="10"/>
        <rFont val="Arial"/>
      </rPr>
      <t xml:space="preserve">1.  </t>
    </r>
    <r>
      <rPr>
        <color rgb="FF0A0A0A"/>
        <sz val="10"/>
        <rFont val="Arial"/>
      </rPr>
      <t>On the Calculator tab, fill in the orange cells with the monthly average of the last three months.</t>
    </r>
  </si>
  <si>
    <r>
      <rPr>
        <b/>
        <color rgb="FFE63901"/>
        <sz val="10"/>
        <rFont val="Arial"/>
      </rPr>
      <t xml:space="preserve">2.  </t>
    </r>
    <r>
      <rPr>
        <color rgb="FF0A0A0A"/>
        <sz val="10"/>
        <rFont val="Arial"/>
      </rPr>
      <t>Include every acquisition cost in CAC: media, tools, agency, the marketing and sales team, and commissions.</t>
    </r>
  </si>
  <si>
    <r>
      <rPr>
        <b/>
        <color rgb="FFE63901"/>
        <sz val="10"/>
        <rFont val="Arial"/>
      </rPr>
      <t xml:space="preserve">3.  </t>
    </r>
    <r>
      <rPr>
        <color rgb="FF0A0A0A"/>
        <sz val="10"/>
        <rFont val="Arial"/>
      </rPr>
      <t>Use contribution margin (revenue minus delivery costs and sales taxes), not total revenue.</t>
    </r>
  </si>
  <si>
    <r>
      <rPr>
        <b/>
        <color rgb="FFE63901"/>
        <sz val="10"/>
        <rFont val="Arial"/>
      </rPr>
      <t xml:space="preserve">4.  </t>
    </r>
    <r>
      <rPr>
        <color rgb="FF0A0A0A"/>
        <sz val="10"/>
        <rFont val="Arial"/>
      </rPr>
      <t>For one-off purchases or occasional repeat orders: use the average order value instead of monthly revenue, and the average number of purchases instead of months.</t>
    </r>
  </si>
  <si>
    <r>
      <rPr>
        <b/>
        <color rgb="FFE63901"/>
        <sz val="10"/>
        <rFont val="Arial"/>
      </rPr>
      <t xml:space="preserve">5.  </t>
    </r>
    <r>
      <rPr>
        <color rgb="FF0A0A0A"/>
        <sz val="10"/>
        <rFont val="Arial"/>
      </rPr>
      <t>Maximum CAC is the most you are willing to pay per customer and still keep the LTV:CAC ratio you want.</t>
    </r>
  </si>
  <si>
    <r>
      <rPr>
        <b/>
        <color rgb="FFE63901"/>
        <sz val="10"/>
        <rFont val="Arial"/>
      </rPr>
      <t xml:space="preserve">6.  </t>
    </r>
    <r>
      <rPr>
        <color rgb="FF0A0A0A"/>
        <sz val="10"/>
        <rFont val="Arial"/>
      </rPr>
      <t>On the CAC by channel tab, compare each channel with the ceiling. A channel below it can take more budget; one above it needs to improve first.</t>
    </r>
  </si>
  <si>
    <r>
      <rPr>
        <b/>
        <color rgb="FFE63901"/>
        <sz val="10"/>
        <rFont val="Arial"/>
      </rPr>
      <t xml:space="preserve">7.  </t>
    </r>
    <r>
      <rPr>
        <color rgb="FF0A0A0A"/>
        <sz val="10"/>
        <rFont val="Arial"/>
      </rPr>
      <t>On the Scenarios tab, see which lever improves your LTV:CAC ratio the most before deciding where to act.</t>
    </r>
  </si>
  <si>
    <r>
      <rPr>
        <i/>
        <color rgb="FF71717A"/>
        <sz val="10"/>
        <rFont val="Arial"/>
      </rPr>
      <t>In Google Sheets: File &gt; Import &gt; Upload. The formulas keep working.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</si>
</sst>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
    <numFmt numFmtId="165" formatCode="0.0&quot;x&quot;"/>
    <numFmt numFmtId="166" formatCode="0.0"/>
  </numFmts>
  <fonts count="12" x14ac:knownFonts="1">
    <font>
      <color theme="1"/>
      <family val="2"/>
      <scheme val="minor"/>
      <sz val="11"/>
      <name val="Calibri"/>
    </font>
    <font>
      <b/>
      <color rgb="FFFFFFFF"/>
      <sz val="18"/>
      <name val="Arial"/>
    </font>
    <font>
      <color rgb="FFD4D4D8"/>
      <sz val="10"/>
      <name val="Arial"/>
    </font>
    <font>
      <b/>
      <color rgb="FFE63901"/>
      <sz val="9"/>
      <name val="Arial"/>
    </font>
    <font>
      <color rgb="FF0A0A0A"/>
      <sz val="10"/>
      <name val="Arial"/>
    </font>
    <font>
      <b/>
      <color rgb="FF0A0A0A"/>
      <sz val="11"/>
      <name val="Arial"/>
    </font>
    <font>
      <color rgb="FF71717A"/>
      <sz val="9"/>
      <name val="Arial"/>
    </font>
    <font>
      <b/>
      <color rgb="FF0A0A0A"/>
      <sz val="10"/>
      <name val="Arial"/>
    </font>
    <font>
      <b/>
      <color rgb="FFFFFFFF"/>
      <sz val="12"/>
      <name val="Arial"/>
    </font>
    <font>
      <b/>
      <u/>
      <color rgb="FFE63901"/>
      <sz val="9"/>
      <name val="Arial"/>
    </font>
    <font>
      <b/>
      <color rgb="FFFFFFFF"/>
      <sz val="10"/>
      <name val="Arial"/>
    </font>
    <font>
      <b/>
      <color rgb="FFE63901"/>
      <sz val="11"/>
      <name val="Arial"/>
    </font>
  </fonts>
  <fills count="7">
    <fill>
      <patternFill patternType="none"/>
    </fill>
    <fill>
      <patternFill patternType="gray125"/>
    </fill>
    <fill>
      <patternFill patternType="solid">
        <fgColor rgb="FF0B0B0D"/>
      </patternFill>
    </fill>
    <fill>
      <patternFill patternType="solid">
        <fgColor rgb="FFFFF1EB"/>
      </patternFill>
    </fill>
    <fill>
      <patternFill patternType="solid">
        <fgColor rgb="FFF4F4F5"/>
      </patternFill>
    </fill>
    <fill>
      <patternFill patternType="solid">
        <fgColor rgb="FF18181B"/>
      </patternFill>
    </fill>
    <fill>
      <patternFill patternType="solid">
        <fgColor rgb="FFFAFAFA"/>
      </patternFill>
    </fill>
  </fills>
  <borders count="7">
    <border>
      <left/>
      <right/>
      <top/>
      <bottom/>
      <diagonal/>
    </border>
    <border>
      <left/>
      <right/>
      <top/>
      <bottom style="thick">
        <color rgb="FFE63901"/>
      </bottom>
      <diagonal/>
    </border>
    <border>
      <left style="thin">
        <color rgb="FFE4E4E7"/>
      </left>
      <right style="thin">
        <color rgb="FFE4E4E7"/>
      </right>
      <top style="thin">
        <color rgb="FFE4E4E7"/>
      </top>
      <bottom style="thin">
        <color rgb="FFE4E4E7"/>
      </bottom>
      <diagonal/>
    </border>
    <border>
      <left style="thin">
        <color rgb="FFE63901"/>
      </left>
      <right style="thin">
        <color rgb="FFE63901"/>
      </right>
      <top style="thin">
        <color rgb="FFE63901"/>
      </top>
      <bottom style="thin">
        <color rgb="FFE63901"/>
      </bottom>
      <diagonal/>
    </border>
    <border>
      <left style="thin">
        <color rgb="FF18181B"/>
      </left>
      <right style="thin">
        <color rgb="FF18181B"/>
      </right>
      <top style="thin">
        <color rgb="FF18181B"/>
      </top>
      <bottom style="thin">
        <color rgb="FF18181B"/>
      </bottom>
      <diagonal/>
    </border>
    <border>
      <left/>
      <right/>
      <top style="thin">
        <color rgb="FFE4E4E7"/>
      </top>
      <bottom/>
      <diagonal/>
    </border>
    <border>
      <left/>
      <right/>
      <top/>
      <bottom style="thin">
        <color rgb="FFE4E4E7"/>
      </bottom>
      <diagonal/>
    </border>
  </borders>
  <cellStyleXfs count="1">
    <xf numFmtId="0" fontId="0" fillId="0" borderId="0"/>
  </cellStyleXfs>
  <cellXfs count="27">
    <xf numFmtId="0" fontId="0" fillId="0" borderId="0" xfId="0"/>
    <xf numFmtId="0" fontId="1" fillId="2" borderId="0" xfId="0" applyFont="1" applyFill="1" applyAlignment="1">
      <alignment vertical="bottom" indent="1"/>
    </xf>
    <xf numFmtId="0" fontId="2" fillId="2" borderId="1" xfId="0" applyFont="1" applyFill="1" applyBorder="1" applyAlignment="1">
      <alignment vertical="top" indent="1"/>
    </xf>
    <xf numFmtId="0" fontId="3" fillId="0" borderId="0" xfId="0" applyFont="1" applyAlignment="1">
      <alignment vertical="bottom"/>
    </xf>
    <xf numFmtId="0" fontId="0" fillId="0" borderId="0" xfId="0" applyAlignment="1">
      <alignment horizontal="right" vertical="bottom"/>
    </xf>
    <xf numFmtId="0" fontId="4" fillId="0" borderId="2" xfId="0" applyFont="1" applyBorder="1" applyAlignment="1">
      <alignment vertical="center" wrapText="1" indent="1"/>
    </xf>
    <xf numFmtId="164" fontId="5" fillId="3" borderId="3" xfId="0" applyNumberFormat="1" applyFont="1" applyFill="1" applyBorder="1" applyAlignment="1">
      <alignment horizontal="right" vertical="center" indent="1"/>
    </xf>
    <xf numFmtId="0" fontId="6" fillId="0" borderId="0" xfId="0" applyFont="1" applyAlignment="1">
      <alignment vertical="center" wrapText="1" indent="1"/>
    </xf>
    <xf numFmtId="3" fontId="5" fillId="3" borderId="3" xfId="0" applyNumberFormat="1" applyFont="1" applyFill="1" applyBorder="1" applyAlignment="1">
      <alignment horizontal="right" vertical="center" indent="1"/>
    </xf>
    <xf numFmtId="9" fontId="5" fillId="3" borderId="3" xfId="0" applyNumberFormat="1" applyFont="1" applyFill="1" applyBorder="1" applyAlignment="1">
      <alignment horizontal="right" vertical="center" indent="1"/>
    </xf>
    <xf numFmtId="165" fontId="5" fillId="3" borderId="3" xfId="0" applyNumberFormat="1" applyFont="1" applyFill="1" applyBorder="1" applyAlignment="1">
      <alignment horizontal="right" vertical="center" indent="1"/>
    </xf>
    <xf numFmtId="164" fontId="5" fillId="4" borderId="2" xfId="0" applyNumberFormat="1" applyFont="1" applyFill="1" applyBorder="1" applyAlignment="1">
      <alignment horizontal="right" vertical="center" indent="1"/>
    </xf>
    <xf numFmtId="0" fontId="7" fillId="0" borderId="2" xfId="0" applyFont="1" applyBorder="1" applyAlignment="1">
      <alignment vertical="center" wrapText="1" indent="1"/>
    </xf>
    <xf numFmtId="165" fontId="8" fillId="5" borderId="4" xfId="0" applyNumberFormat="1" applyFont="1" applyFill="1" applyBorder="1" applyAlignment="1">
      <alignment horizontal="right" vertical="center" indent="1"/>
    </xf>
    <xf numFmtId="166" fontId="5" fillId="4" borderId="2" xfId="0" applyNumberFormat="1" applyFont="1" applyFill="1" applyBorder="1" applyAlignment="1">
      <alignment horizontal="right" vertical="center" indent="1"/>
    </xf>
    <xf numFmtId="164" fontId="8" fillId="5" borderId="4" xfId="0" applyNumberFormat="1" applyFont="1" applyFill="1" applyBorder="1" applyAlignment="1">
      <alignment horizontal="right" vertical="center" indent="1"/>
    </xf>
    <xf numFmtId="49" fontId="5" fillId="4" borderId="2" xfId="0" applyNumberFormat="1" applyFont="1" applyFill="1" applyBorder="1" applyAlignment="1">
      <alignment vertical="center" wrapText="1" indent="1"/>
    </xf>
    <xf numFmtId="0" fontId="9" fillId="0" borderId="5" xfId="0" applyFont="1" applyBorder="1" applyAlignment="1">
      <alignment vertical="center"/>
    </xf>
    <xf numFmtId="0" fontId="10" fillId="5" borderId="4" xfId="0" applyFont="1" applyFill="1" applyBorder="1" applyAlignment="1">
      <alignment vertical="center" wrapText="1" indent="1"/>
    </xf>
    <xf numFmtId="49" fontId="5" fillId="3" borderId="3" xfId="0" applyNumberFormat="1" applyFont="1" applyFill="1" applyBorder="1" applyAlignment="1">
      <alignment vertical="center" indent="1"/>
    </xf>
    <xf numFmtId="49" fontId="4" fillId="4" borderId="2" xfId="0" applyNumberFormat="1" applyFont="1" applyFill="1" applyBorder="1" applyAlignment="1">
      <alignment vertical="center" wrapText="1" indent="1"/>
    </xf>
    <xf numFmtId="3" fontId="5" fillId="4" borderId="2" xfId="0" applyNumberFormat="1" applyFont="1" applyFill="1" applyBorder="1" applyAlignment="1">
      <alignment horizontal="right" vertical="center" indent="1"/>
    </xf>
    <xf numFmtId="0" fontId="6" fillId="0" borderId="0" xfId="0" applyFont="1" applyAlignment="1">
      <alignment vertical="top" wrapText="1"/>
    </xf>
    <xf numFmtId="0" fontId="10" fillId="5" borderId="4" xfId="0" applyFont="1" applyFill="1" applyBorder="1" applyAlignment="1">
      <alignment horizontal="center" vertical="center" wrapText="1"/>
    </xf>
    <xf numFmtId="165" fontId="11" fillId="4" borderId="2" xfId="0" applyNumberFormat="1" applyFont="1" applyFill="1" applyBorder="1" applyAlignment="1">
      <alignment horizontal="right" vertical="center" indent="1"/>
    </xf>
    <xf numFmtId="0" fontId="4" fillId="6" borderId="2" xfId="0" applyFont="1" applyFill="1" applyBorder="1" applyAlignment="1">
      <alignment vertical="center" wrapText="1" indent="1"/>
    </xf>
    <xf numFmtId="0" fontId="0" fillId="0" borderId="6" xfId="0" applyBorder="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2</xdr:col>
      <xdr:colOff>2371725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5</xdr:col>
      <xdr:colOff>1838325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3</xdr:col>
      <xdr:colOff>1038225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5838825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anary.co/en/ebooks/cac-and-ltv-calculato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manary.co/en/ebooks/cac-and-ltv-calculato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manary.co/en/ebooks/cac-and-ltv-calculato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manary.co/en/ebooks/cac-and-ltv-calculator/"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3901"/>
    <pageSetUpPr fitToPage="1"/>
  </sheetPr>
  <dimension ref="A1:C26"/>
  <sheetViews>
    <sheetView workbookViewId="0" showGridLines="0"/>
  </sheetViews>
  <sheetFormatPr defaultRowHeight="15" outlineLevelRow="0" outlineLevelCol="0" x14ac:dyDescent="55"/>
  <cols>
    <col min="1" max="1" width="56" customWidth="1"/>
    <col min="2" max="2" width="22" customWidth="1"/>
    <col min="3" max="3" width="58" customWidth="1"/>
  </cols>
  <sheetData>
    <row r="1" ht="36" customHeight="1" spans="1:3" x14ac:dyDescent="0.25">
      <c r="A1" s="1" t="s">
        <v>0</v>
      </c>
      <c r="B1" s="1"/>
      <c r="C1" s="1"/>
    </row>
    <row r="2" ht="28" customHeight="1" spans="1:3" x14ac:dyDescent="0.25">
      <c r="A2" s="2" t="s">
        <v>1</v>
      </c>
      <c r="B2" s="2"/>
      <c r="C2" s="2"/>
    </row>
    <row r="3" ht="12" customHeight="1" x14ac:dyDescent="0.25"/>
    <row r="4" ht="26" customHeight="1" spans="1:3" x14ac:dyDescent="0.25">
      <c r="A4" s="3" t="s">
        <v>2</v>
      </c>
      <c r="B4" s="3"/>
      <c r="C4" s="4" t="s">
        <v>3</v>
      </c>
    </row>
    <row r="5" ht="24" customHeight="1" spans="1:3" x14ac:dyDescent="0.25">
      <c r="A5" s="5" t="s">
        <v>4</v>
      </c>
      <c r="B5" s="6">
        <v>25000</v>
      </c>
      <c r="C5" s="7" t="s">
        <v>5</v>
      </c>
    </row>
    <row r="6" ht="24" customHeight="1" spans="1:3" x14ac:dyDescent="0.25">
      <c r="A6" s="5" t="s">
        <v>6</v>
      </c>
      <c r="B6" s="6">
        <v>6000</v>
      </c>
      <c r="C6" s="7" t="s">
        <v>7</v>
      </c>
    </row>
    <row r="7" ht="24" customHeight="1" spans="1:3" x14ac:dyDescent="0.25">
      <c r="A7" s="5" t="s">
        <v>8</v>
      </c>
      <c r="B7" s="6">
        <v>18000</v>
      </c>
      <c r="C7" s="7" t="s">
        <v>9</v>
      </c>
    </row>
    <row r="8" ht="24" customHeight="1" spans="1:3" x14ac:dyDescent="0.25">
      <c r="A8" s="5" t="s">
        <v>10</v>
      </c>
      <c r="B8" s="6">
        <v>1000</v>
      </c>
      <c r="C8" s="7" t="s">
        <v>11</v>
      </c>
    </row>
    <row r="9" ht="24" customHeight="1" spans="1:3" x14ac:dyDescent="0.25">
      <c r="A9" s="5" t="s">
        <v>12</v>
      </c>
      <c r="B9" s="8">
        <v>20</v>
      </c>
      <c r="C9" s="7" t="s">
        <v>13</v>
      </c>
    </row>
    <row r="10" ht="24" customHeight="1" spans="1:3" x14ac:dyDescent="0.25">
      <c r="A10" s="5" t="s">
        <v>14</v>
      </c>
      <c r="B10" s="6">
        <v>1500</v>
      </c>
      <c r="C10" s="7" t="s">
        <v>15</v>
      </c>
    </row>
    <row r="11" ht="24" customHeight="1" spans="1:3" x14ac:dyDescent="0.25">
      <c r="A11" s="5" t="s">
        <v>16</v>
      </c>
      <c r="B11" s="9">
        <v>0.5</v>
      </c>
      <c r="C11" s="7" t="s">
        <v>17</v>
      </c>
    </row>
    <row r="12" ht="24" customHeight="1" spans="1:3" x14ac:dyDescent="0.25">
      <c r="A12" s="5" t="s">
        <v>18</v>
      </c>
      <c r="B12" s="8">
        <v>18</v>
      </c>
      <c r="C12" s="7" t="s">
        <v>19</v>
      </c>
    </row>
    <row r="13" ht="24" customHeight="1" spans="1:3" x14ac:dyDescent="0.25">
      <c r="A13" s="5" t="s">
        <v>20</v>
      </c>
      <c r="B13" s="10">
        <v>3</v>
      </c>
      <c r="C13" s="7" t="s">
        <v>21</v>
      </c>
    </row>
    <row r="14" ht="12" customHeight="1" x14ac:dyDescent="0.25"/>
    <row r="15" ht="26" customHeight="1" spans="1:3" x14ac:dyDescent="0.25">
      <c r="A15" s="3" t="s">
        <v>22</v>
      </c>
      <c r="B15" s="3"/>
      <c r="C15" s="3"/>
    </row>
    <row r="16" ht="24" customHeight="1" spans="1:2" x14ac:dyDescent="0.25">
      <c r="A16" s="5" t="s">
        <v>23</v>
      </c>
      <c r="B16" s="11">
        <f>SUM(B5:B8)</f>
      </c>
    </row>
    <row r="17" ht="24" customHeight="1" spans="1:2" x14ac:dyDescent="0.25">
      <c r="A17" s="5" t="s">
        <v>24</v>
      </c>
      <c r="B17" s="11">
        <f>IFERROR(B16/B9,"")</f>
      </c>
    </row>
    <row r="18" ht="24" customHeight="1" spans="1:2" x14ac:dyDescent="0.25">
      <c r="A18" s="5" t="s">
        <v>25</v>
      </c>
      <c r="B18" s="11">
        <f>IFERROR(B5/B9,"")</f>
      </c>
    </row>
    <row r="19" ht="24" customHeight="1" spans="1:2" x14ac:dyDescent="0.25">
      <c r="A19" s="5" t="s">
        <v>26</v>
      </c>
      <c r="B19" s="11">
        <f>B10*B11</f>
      </c>
    </row>
    <row r="20" ht="24" customHeight="1" spans="1:2" x14ac:dyDescent="0.25">
      <c r="A20" s="5" t="s">
        <v>27</v>
      </c>
      <c r="B20" s="11">
        <f>B19*B12</f>
      </c>
    </row>
    <row r="21" ht="24" customHeight="1" spans="1:2" x14ac:dyDescent="0.25">
      <c r="A21" s="12" t="s">
        <v>28</v>
      </c>
      <c r="B21" s="13">
        <f>IFERROR(B20/B17,"")</f>
      </c>
    </row>
    <row r="22" ht="24" customHeight="1" spans="1:2" x14ac:dyDescent="0.25">
      <c r="A22" s="5" t="s">
        <v>29</v>
      </c>
      <c r="B22" s="14">
        <f>IFERROR(B17/B19,"")</f>
      </c>
    </row>
    <row r="23" ht="24" customHeight="1" spans="1:2" x14ac:dyDescent="0.25">
      <c r="A23" s="12" t="s">
        <v>30</v>
      </c>
      <c r="B23" s="15">
        <f>IFERROR(B20/B13,"")</f>
      </c>
    </row>
    <row r="24" ht="36" customHeight="1" spans="1:3" x14ac:dyDescent="0.25">
      <c r="A24" s="12" t="s">
        <v>31</v>
      </c>
      <c r="B24" s="16">
        <f>IF(B21="","",IF(B21&gt;=B13,"Healthy: there is room to invest more, up to the maximum CAC",IF(B21&gt;=1,"Profitable, but below target: lower CAC or raise LTV before scaling","Losing money: each new customer costs more than it brings in")))</f>
      </c>
      <c r="C24" s="16"/>
    </row>
    <row r="25" ht="14" customHeight="1" x14ac:dyDescent="0.25"/>
    <row r="26" ht="26" customHeight="1" spans="1:3" x14ac:dyDescent="0.25">
      <c r="A26" s="17" t="s">
        <v>32</v>
      </c>
      <c r="B26" s="17"/>
      <c r="C26" s="17"/>
    </row>
  </sheetData>
  <mergeCells count="6">
    <mergeCell ref="A1:C1"/>
    <mergeCell ref="A2:C2"/>
    <mergeCell ref="A4:B4"/>
    <mergeCell ref="A15:C15"/>
    <mergeCell ref="B24:C24"/>
    <mergeCell ref="A26:C26"/>
  </mergeCells>
  <hyperlinks>
    <hyperlink ref="A26" r:id="rId1"/>
  </hyperlinks>
  <printOptions horizontalCentered="1"/>
  <pageMargins left="0.25" right="0.25" top="0.4" bottom="0.4" header="0.2" footer="0.2"/>
  <pageSetup paperSize="1" orientation="portrait" fitToWidth="1" fitToHeight="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F17"/>
  <sheetViews>
    <sheetView workbookViewId="0" showGridLines="0"/>
  </sheetViews>
  <sheetFormatPr defaultRowHeight="15" outlineLevelRow="0" outlineLevelCol="0" x14ac:dyDescent="55"/>
  <cols>
    <col min="1" max="1" width="30" customWidth="1"/>
    <col min="2" max="2" width="22" customWidth="1"/>
    <col min="3" max="4" width="18" customWidth="1"/>
    <col min="5" max="5" width="22" customWidth="1"/>
    <col min="6" max="6" width="50" customWidth="1"/>
  </cols>
  <sheetData>
    <row r="1" ht="36" customHeight="1" spans="1:6" x14ac:dyDescent="0.25">
      <c r="A1" s="1" t="s">
        <v>33</v>
      </c>
      <c r="B1" s="1"/>
      <c r="C1" s="1"/>
      <c r="D1" s="1"/>
      <c r="E1" s="1"/>
      <c r="F1" s="1"/>
    </row>
    <row r="2" ht="28" customHeight="1" spans="1:6" x14ac:dyDescent="0.25">
      <c r="A2" s="2" t="s">
        <v>34</v>
      </c>
      <c r="B2" s="2"/>
      <c r="C2" s="2"/>
      <c r="D2" s="2"/>
      <c r="E2" s="2"/>
      <c r="F2" s="2"/>
    </row>
    <row r="3" ht="26" customHeight="1" spans="1:6" x14ac:dyDescent="0.25">
      <c r="A3" s="3" t="s">
        <v>35</v>
      </c>
      <c r="B3" s="3"/>
      <c r="C3" s="4" t="s">
        <v>3</v>
      </c>
      <c r="D3" s="4"/>
      <c r="E3" s="4"/>
      <c r="F3" s="4"/>
    </row>
    <row r="4" ht="30" customHeight="1" spans="1:6" x14ac:dyDescent="0.25">
      <c r="A4" s="18" t="s">
        <v>36</v>
      </c>
      <c r="B4" s="18" t="s">
        <v>4</v>
      </c>
      <c r="C4" s="18" t="s">
        <v>37</v>
      </c>
      <c r="D4" s="18" t="s">
        <v>38</v>
      </c>
      <c r="E4" s="18" t="s">
        <v>39</v>
      </c>
      <c r="F4" s="18" t="s">
        <v>40</v>
      </c>
    </row>
    <row r="5" ht="24" customHeight="1" spans="1:6" x14ac:dyDescent="0.25">
      <c r="A5" s="19" t="s">
        <v>41</v>
      </c>
      <c r="B5" s="6">
        <v>10000</v>
      </c>
      <c r="C5" s="8">
        <v>9</v>
      </c>
      <c r="D5" s="11">
        <f>IFERROR(B5/C5,"")</f>
      </c>
      <c r="E5" s="11">
        <f>IFERROR(Calculator!$B$23*Calculator!$B$5/Calculator!$B$16,"")</f>
      </c>
      <c r="F5" s="20">
        <f>IF(OR(B5=0,D5=""),"",IF(D5&lt;=E5,"Below the ceiling: can take more budget","Above the ceiling: optimize before keeping it"))</f>
      </c>
    </row>
    <row r="6" ht="24" customHeight="1" spans="1:6" x14ac:dyDescent="0.25">
      <c r="A6" s="19" t="s">
        <v>42</v>
      </c>
      <c r="B6" s="6">
        <v>8000</v>
      </c>
      <c r="C6" s="8">
        <v>5</v>
      </c>
      <c r="D6" s="11">
        <f>IFERROR(B6/C6,"")</f>
      </c>
      <c r="E6" s="11">
        <f>IFERROR(Calculator!$B$23*Calculator!$B$5/Calculator!$B$16,"")</f>
      </c>
      <c r="F6" s="20">
        <f>IF(OR(B6=0,D6=""),"",IF(D6&lt;=E6,"Below the ceiling: can take more budget","Above the ceiling: optimize before keeping it"))</f>
      </c>
    </row>
    <row r="7" ht="24" customHeight="1" spans="1:6" x14ac:dyDescent="0.25">
      <c r="A7" s="19" t="s">
        <v>43</v>
      </c>
      <c r="B7" s="6">
        <v>4000</v>
      </c>
      <c r="C7" s="8">
        <v>1</v>
      </c>
      <c r="D7" s="11">
        <f>IFERROR(B7/C7,"")</f>
      </c>
      <c r="E7" s="11">
        <f>IFERROR(Calculator!$B$23*Calculator!$B$5/Calculator!$B$16,"")</f>
      </c>
      <c r="F7" s="20">
        <f>IF(OR(B7=0,D7=""),"",IF(D7&lt;=E7,"Below the ceiling: can take more budget","Above the ceiling: optimize before keeping it"))</f>
      </c>
    </row>
    <row r="8" ht="24" customHeight="1" spans="1:6" x14ac:dyDescent="0.25">
      <c r="A8" s="19" t="s">
        <v>44</v>
      </c>
      <c r="B8" s="6">
        <v>1500</v>
      </c>
      <c r="C8" s="8">
        <v>2</v>
      </c>
      <c r="D8" s="11">
        <f>IFERROR(B8/C8,"")</f>
      </c>
      <c r="E8" s="11">
        <f>IFERROR(Calculator!$B$23*Calculator!$B$5/Calculator!$B$16,"")</f>
      </c>
      <c r="F8" s="20">
        <f>IF(OR(B8=0,D8=""),"",IF(D8&lt;=E8,"Below the ceiling: can take more budget","Above the ceiling: optimize before keeping it"))</f>
      </c>
    </row>
    <row r="9" ht="24" customHeight="1" spans="1:6" x14ac:dyDescent="0.25">
      <c r="A9" s="19" t="s">
        <v>45</v>
      </c>
      <c r="B9" s="6">
        <v>500</v>
      </c>
      <c r="C9" s="8">
        <v>2</v>
      </c>
      <c r="D9" s="11">
        <f>IFERROR(B9/C9,"")</f>
      </c>
      <c r="E9" s="11">
        <f>IFERROR(Calculator!$B$23*Calculator!$B$5/Calculator!$B$16,"")</f>
      </c>
      <c r="F9" s="20">
        <f>IF(OR(B9=0,D9=""),"",IF(D9&lt;=E9,"Below the ceiling: can take more budget","Above the ceiling: optimize before keeping it"))</f>
      </c>
    </row>
    <row r="10" ht="24" customHeight="1" spans="1:6" x14ac:dyDescent="0.25">
      <c r="A10" s="19" t="s">
        <v>46</v>
      </c>
      <c r="B10" s="6">
        <v>1000</v>
      </c>
      <c r="C10" s="8">
        <v>1</v>
      </c>
      <c r="D10" s="11">
        <f>IFERROR(B10/C10,"")</f>
      </c>
      <c r="E10" s="11">
        <f>IFERROR(Calculator!$B$23*Calculator!$B$5/Calculator!$B$16,"")</f>
      </c>
      <c r="F10" s="20">
        <f>IF(OR(B10=0,D10=""),"",IF(D10&lt;=E10,"Below the ceiling: can take more budget","Above the ceiling: optimize before keeping it"))</f>
      </c>
    </row>
    <row r="11" ht="24" customHeight="1" spans="1:6" x14ac:dyDescent="0.25">
      <c r="A11" s="19" t="s">
        <v>47</v>
      </c>
      <c r="B11" s="6">
        <v>0</v>
      </c>
      <c r="C11" s="8">
        <v>0</v>
      </c>
      <c r="D11" s="11">
        <f>IFERROR(B11/C11,"")</f>
      </c>
      <c r="E11" s="11">
        <f>IFERROR(Calculator!$B$23*Calculator!$B$5/Calculator!$B$16,"")</f>
      </c>
      <c r="F11" s="20">
        <f>IF(OR(B11=0,D11=""),"",IF(D11&lt;=E11,"Below the ceiling: can take more budget","Above the ceiling: optimize before keeping it"))</f>
      </c>
    </row>
    <row r="12" ht="24" customHeight="1" spans="1:6" x14ac:dyDescent="0.25">
      <c r="A12" s="19" t="s">
        <v>47</v>
      </c>
      <c r="B12" s="6">
        <v>0</v>
      </c>
      <c r="C12" s="8">
        <v>0</v>
      </c>
      <c r="D12" s="11">
        <f>IFERROR(B12/C12,"")</f>
      </c>
      <c r="E12" s="11">
        <f>IFERROR(Calculator!$B$23*Calculator!$B$5/Calculator!$B$16,"")</f>
      </c>
      <c r="F12" s="20">
        <f>IF(OR(B12=0,D12=""),"",IF(D12&lt;=E12,"Below the ceiling: can take more budget","Above the ceiling: optimize before keeping it"))</f>
      </c>
    </row>
    <row r="13" ht="26" customHeight="1" spans="1:4" x14ac:dyDescent="0.25">
      <c r="A13" s="12" t="s">
        <v>48</v>
      </c>
      <c r="B13" s="11">
        <f>SUM(B5:B12)</f>
      </c>
      <c r="C13" s="21">
        <f>SUM(C5:C12)</f>
      </c>
      <c r="D13" s="15">
        <f>IFERROR(B13/C13,"")</f>
      </c>
    </row>
    <row r="14" ht="12" customHeight="1" x14ac:dyDescent="0.25"/>
    <row r="15" ht="30" customHeight="1" spans="1:6" x14ac:dyDescent="0.25">
      <c r="A15" s="22" t="s">
        <v>49</v>
      </c>
      <c r="B15" s="22"/>
      <c r="C15" s="22"/>
      <c r="D15" s="22"/>
      <c r="E15" s="22"/>
      <c r="F15" s="22"/>
    </row>
    <row r="16" ht="12" customHeight="1" x14ac:dyDescent="0.25"/>
    <row r="17" ht="26" customHeight="1" spans="1:6" x14ac:dyDescent="0.25">
      <c r="A17" s="17" t="s">
        <v>32</v>
      </c>
      <c r="B17" s="17"/>
      <c r="C17" s="17"/>
      <c r="D17" s="17"/>
      <c r="E17" s="17"/>
      <c r="F17" s="17"/>
    </row>
  </sheetData>
  <mergeCells count="6">
    <mergeCell ref="A1:F1"/>
    <mergeCell ref="A2:F2"/>
    <mergeCell ref="A3:B3"/>
    <mergeCell ref="C3:F3"/>
    <mergeCell ref="A15:F15"/>
    <mergeCell ref="A17:F17"/>
  </mergeCells>
  <hyperlinks>
    <hyperlink ref="A17" r:id="rId1"/>
  </hyperlinks>
  <printOptions horizontalCentered="1"/>
  <pageMargins left="0.25" right="0.25" top="0.4" bottom="0.4" header="0.2" footer="0.2"/>
  <pageSetup paperSize="1" orientation="landscape" fitToWidth="1" fitToHeight="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E12"/>
  <sheetViews>
    <sheetView workbookViewId="0" showGridLines="0"/>
  </sheetViews>
  <sheetFormatPr defaultRowHeight="15" outlineLevelRow="0" outlineLevelCol="0" x14ac:dyDescent="55"/>
  <cols>
    <col min="1" max="1" width="54" customWidth="1"/>
    <col min="2" max="5" width="19" customWidth="1"/>
  </cols>
  <sheetData>
    <row r="1" ht="36" customHeight="1" spans="1:5" x14ac:dyDescent="0.25">
      <c r="A1" s="1" t="s">
        <v>50</v>
      </c>
      <c r="B1" s="1"/>
      <c r="C1" s="1"/>
      <c r="D1" s="1"/>
      <c r="E1" s="1"/>
    </row>
    <row r="2" ht="28" customHeight="1" spans="1:5" x14ac:dyDescent="0.25">
      <c r="A2" s="2" t="s">
        <v>51</v>
      </c>
      <c r="B2" s="2"/>
      <c r="C2" s="2"/>
      <c r="D2" s="2"/>
      <c r="E2" s="2"/>
    </row>
    <row r="3" ht="14" customHeight="1" x14ac:dyDescent="0.25"/>
    <row r="4" ht="30" customHeight="1" spans="1:5" x14ac:dyDescent="0.25">
      <c r="A4" s="18" t="s">
        <v>52</v>
      </c>
      <c r="B4" s="23" t="s">
        <v>53</v>
      </c>
      <c r="C4" s="23" t="s">
        <v>54</v>
      </c>
      <c r="D4" s="23" t="s">
        <v>55</v>
      </c>
      <c r="E4" s="23" t="s">
        <v>56</v>
      </c>
    </row>
    <row r="5" ht="24" customHeight="1" spans="1:5" x14ac:dyDescent="0.25">
      <c r="A5" s="12" t="s">
        <v>57</v>
      </c>
      <c r="B5" s="11">
        <f>IFERROR(Calculator!B17,"")</f>
      </c>
      <c r="C5" s="11">
        <f>IFERROR(Calculator!B20,"")</f>
      </c>
      <c r="D5" s="24">
        <f>IFERROR(C5/B5,"")</f>
      </c>
      <c r="E5" s="11">
        <f>IFERROR(C5/Calculator!$B$13,"")</f>
      </c>
    </row>
    <row r="6" ht="24" customHeight="1" spans="1:5" x14ac:dyDescent="0.25">
      <c r="A6" s="25" t="s">
        <v>58</v>
      </c>
      <c r="B6" s="11">
        <f>IFERROR(Calculator!B16/(Calculator!B9*1.2),"")</f>
      </c>
      <c r="C6" s="11">
        <f>IFERROR(Calculator!B20,"")</f>
      </c>
      <c r="D6" s="24">
        <f>IFERROR(C6/B6,"")</f>
      </c>
      <c r="E6" s="11">
        <f>IFERROR(C6/Calculator!$B$13,"")</f>
      </c>
    </row>
    <row r="7" ht="24" customHeight="1" spans="1:5" x14ac:dyDescent="0.25">
      <c r="A7" s="5" t="s">
        <v>59</v>
      </c>
      <c r="B7" s="11">
        <f>IFERROR(Calculator!B17,"")</f>
      </c>
      <c r="C7" s="11">
        <f>IFERROR(Calculator!B10*1.1*Calculator!B11*Calculator!B12,"")</f>
      </c>
      <c r="D7" s="24">
        <f>IFERROR(C7/B7,"")</f>
      </c>
      <c r="E7" s="11">
        <f>IFERROR(C7/Calculator!$B$13,"")</f>
      </c>
    </row>
    <row r="8" ht="24" customHeight="1" spans="1:5" x14ac:dyDescent="0.25">
      <c r="A8" s="25" t="s">
        <v>60</v>
      </c>
      <c r="B8" s="11">
        <f>IFERROR(Calculator!B17,"")</f>
      </c>
      <c r="C8" s="11">
        <f>IFERROR(Calculator!B19*(Calculator!B12+3),"")</f>
      </c>
      <c r="D8" s="24">
        <f>IFERROR(C8/B8,"")</f>
      </c>
      <c r="E8" s="11">
        <f>IFERROR(C8/Calculator!$B$13,"")</f>
      </c>
    </row>
    <row r="9" ht="24" customHeight="1" spans="1:5" x14ac:dyDescent="0.25">
      <c r="A9" s="5" t="s">
        <v>61</v>
      </c>
      <c r="B9" s="11">
        <f>IFERROR(Calculator!B17*0.85,"")</f>
      </c>
      <c r="C9" s="11">
        <f>IFERROR(Calculator!B20,"")</f>
      </c>
      <c r="D9" s="24">
        <f>IFERROR(C9/B9,"")</f>
      </c>
      <c r="E9" s="11">
        <f>IFERROR(C9/Calculator!$B$13,"")</f>
      </c>
    </row>
    <row r="10" ht="24" customHeight="1" spans="1:5" x14ac:dyDescent="0.25">
      <c r="A10" s="25" t="s">
        <v>62</v>
      </c>
      <c r="B10" s="11">
        <f>IFERROR(Calculator!B17,"")</f>
      </c>
      <c r="C10" s="11">
        <f>IFERROR(Calculator!B10*(Calculator!B11+0.05)*Calculator!B12,"")</f>
      </c>
      <c r="D10" s="24">
        <f>IFERROR(C10/B10,"")</f>
      </c>
      <c r="E10" s="11">
        <f>IFERROR(C10/Calculator!$B$13,"")</f>
      </c>
    </row>
    <row r="11" ht="14" customHeight="1" x14ac:dyDescent="0.25"/>
    <row r="12" ht="26" customHeight="1" spans="1:5" x14ac:dyDescent="0.25">
      <c r="A12" s="17" t="s">
        <v>32</v>
      </c>
      <c r="B12" s="17"/>
      <c r="C12" s="17"/>
      <c r="D12" s="17"/>
      <c r="E12" s="17"/>
    </row>
  </sheetData>
  <mergeCells count="3">
    <mergeCell ref="A1:E1"/>
    <mergeCell ref="A2:E2"/>
    <mergeCell ref="A12:E12"/>
  </mergeCells>
  <hyperlinks>
    <hyperlink ref="A12" r:id="rId1"/>
  </hyperlinks>
  <printOptions horizontalCentered="1"/>
  <pageMargins left="0.25" right="0.25" top="0.4" bottom="0.4" header="0.2" footer="0.2"/>
  <pageSetup paperSize="1" orientation="portrait"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A13"/>
  <sheetViews>
    <sheetView workbookViewId="0" showGridLines="0"/>
  </sheetViews>
  <sheetFormatPr defaultRowHeight="15" outlineLevelRow="0" outlineLevelCol="0" x14ac:dyDescent="55"/>
  <cols>
    <col min="1" max="1" width="110" customWidth="1"/>
  </cols>
  <sheetData>
    <row r="1" ht="36" customHeight="1" spans="1:1" x14ac:dyDescent="0.25">
      <c r="A1" s="1" t="s">
        <v>63</v>
      </c>
    </row>
    <row r="2" ht="28" customHeight="1" spans="1:1" x14ac:dyDescent="0.25">
      <c r="A2" s="2" t="s">
        <v>64</v>
      </c>
    </row>
    <row r="3" ht="14" customHeight="1" x14ac:dyDescent="0.25"/>
    <row r="4" ht="24" customHeight="1" spans="1:1" x14ac:dyDescent="0.25">
      <c r="A4" s="26" t="s">
        <v>65</v>
      </c>
    </row>
    <row r="5" ht="24" customHeight="1" spans="1:1" x14ac:dyDescent="0.25">
      <c r="A5" s="26" t="s">
        <v>66</v>
      </c>
    </row>
    <row r="6" ht="24" customHeight="1" spans="1:1" x14ac:dyDescent="0.25">
      <c r="A6" s="26" t="s">
        <v>67</v>
      </c>
    </row>
    <row r="7" ht="35" customHeight="1" spans="1:1" x14ac:dyDescent="0.25">
      <c r="A7" s="26" t="s">
        <v>68</v>
      </c>
    </row>
    <row r="8" ht="24" customHeight="1" spans="1:1" x14ac:dyDescent="0.25">
      <c r="A8" s="26" t="s">
        <v>69</v>
      </c>
    </row>
    <row r="9" ht="35" customHeight="1" spans="1:1" x14ac:dyDescent="0.25">
      <c r="A9" s="26" t="s">
        <v>70</v>
      </c>
    </row>
    <row r="10" ht="24" customHeight="1" spans="1:1" x14ac:dyDescent="0.25">
      <c r="A10" s="26" t="s">
        <v>71</v>
      </c>
    </row>
    <row r="11" ht="24" customHeight="1" spans="1:1" x14ac:dyDescent="0.25">
      <c r="A11" s="26" t="s">
        <v>72</v>
      </c>
    </row>
    <row r="12" ht="14" customHeight="1" x14ac:dyDescent="0.25"/>
    <row r="13" ht="26" customHeight="1" spans="1:1" x14ac:dyDescent="0.25">
      <c r="A13" s="17" t="s">
        <v>32</v>
      </c>
    </row>
  </sheetData>
  <hyperlinks>
    <hyperlink ref="A13" r:id="rId1"/>
  </hyperlinks>
  <printOptions horizontalCentered="1"/>
  <pageMargins left="0.25" right="0.25" top="0.4" bottom="0.4" header="0.2" footer="0.2"/>
  <pageSetup paperSize="1" orientation="portrait"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Calculator</vt:lpstr>
      <vt:lpstr>CAC by channel</vt:lpstr>
      <vt:lpstr>Scenarios</vt:lpstr>
      <vt:lpstr>How to use</vt:lpstr>
    </vt:vector>
  </TitlesOfParts>
  <Company>Manáry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Manáry</dc:creator>
  <dc:title>CAC and LTV calculator</dc:title>
  <dc:subject/>
  <dc:description/>
  <cp:keywords/>
  <cp:category/>
  <cp:lastModifiedBy>Unknown</cp:lastModifiedBy>
  <dcterms:created xsi:type="dcterms:W3CDTF">2026-10-14T23:19:24Z</dcterms:created>
  <dcterms:modified xsi:type="dcterms:W3CDTF">2026-10-14T23:19:24Z</dcterms:modified>
</cp:coreProperties>
</file>